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39" sheetId="25" r:id="rId1"/>
  </sheets>
  <calcPr calcId="125725"/>
</workbook>
</file>

<file path=xl/calcChain.xml><?xml version="1.0" encoding="utf-8"?>
<calcChain xmlns="http://schemas.openxmlformats.org/spreadsheetml/2006/main">
  <c r="C30" i="25"/>
  <c r="E26"/>
  <c r="E23"/>
  <c r="E20"/>
  <c r="E17"/>
  <c r="C17" l="1"/>
  <c r="C20"/>
  <c r="C23"/>
  <c r="C26"/>
  <c r="C33"/>
  <c r="C32"/>
  <c r="C31"/>
  <c r="C29"/>
  <c r="E29"/>
  <c r="E15" l="1"/>
  <c r="D33" l="1"/>
  <c r="D32"/>
  <c r="D31"/>
  <c r="D30"/>
  <c r="D29"/>
  <c r="E28"/>
  <c r="D27"/>
  <c r="C27"/>
  <c r="D26"/>
  <c r="E25"/>
  <c r="D24"/>
  <c r="C24"/>
  <c r="D23"/>
  <c r="E22"/>
  <c r="D21"/>
  <c r="C21"/>
  <c r="D20"/>
  <c r="E19"/>
  <c r="D18"/>
  <c r="C18"/>
  <c r="D17"/>
  <c r="D15" s="1"/>
  <c r="E13"/>
  <c r="E12" s="1"/>
  <c r="D25" l="1"/>
  <c r="C25"/>
  <c r="D22"/>
  <c r="C22"/>
  <c r="D28"/>
  <c r="C28"/>
  <c r="D19"/>
  <c r="C19"/>
  <c r="C15"/>
  <c r="C13" s="1"/>
  <c r="C12" s="1"/>
  <c r="D13"/>
  <c r="D12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<sst xmlns="http://schemas.openxmlformats.org/spreadsheetml/2006/main" count="55" uniqueCount="32">
  <si>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</si>
  <si>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</si>
  <si>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</si>
  <si>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</si>
  <si>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</si>
  <si>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</si>
  <si>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</si>
  <si>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</si>
  <si>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</si>
  <si>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</si>
  <si>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</si>
  <si>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</si>
  <si>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</si>
  <si>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</si>
  <si>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</si>
  <si>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</si>
  <si>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</si>
  <si>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</si>
  <si>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</si>
  <si>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</si>
  <si>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</si>
  <si>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</si>
  <si>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</si>
  <si>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</si>
  <si>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</si>
  <si>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</si>
  <si>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</si>
  <si>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</si>
  <si>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ОШ№39 Кызылсуат</t>
  </si>
  <si>
    <t>3.1. Административный персонал</t>
  </si>
  <si>
    <t>по состоянию на "1"октябрь 2022г.</t>
  </si>
  <si>
    <t>2022год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</si>
</sst>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6" fillId="0" borderId="3" xfId="0" applyFont="1" applyBorder="1"/>
    <xf numFmtId="164" fontId="2" fillId="3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164" fontId="2" fillId="2" borderId="3" xfId="0" applyNumberFormat="1" applyFont="1" applyFill="1" applyBorder="1"/>
    <xf numFmtId="164" fontId="7" fillId="2" borderId="3" xfId="0" applyNumberFormat="1" applyFont="1" applyFill="1" applyBorder="1"/>
    <xf numFmtId="0" fontId="4" fillId="0" borderId="3" xfId="0" applyFont="1" applyBorder="1" applyAlignment="1">
      <alignment horizontal="center" vertical="center"/>
    </xf>
    <xf numFmtId="0" fontId="2" fillId="0" borderId="3" xfId="0" applyFont="1" applyBorder="1"/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3" borderId="0" xfId="0" applyFont="1" applyFill="1" applyBorder="1"/>
    <xf numFmtId="164" fontId="2" fillId="3" borderId="0" xfId="0" applyNumberFormat="1" applyFont="1" applyFill="1" applyBorder="1"/>
    <xf numFmtId="164" fontId="7" fillId="3" borderId="0" xfId="0" applyNumberFormat="1" applyFont="1" applyFill="1" applyBorder="1"/>
    <xf numFmtId="0" fontId="2" fillId="3" borderId="3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topLeftCell="A16" workbookViewId="0">
      <selection activeCell="E25" sqref="E25"/>
    </sheetView>
  </sheetViews>
  <sheetFormatPr defaultColWidth="9.109375" defaultRowHeight="20.399999999999999"/>
  <cols>
    <col min="1" max="1" width="69.44140625" style="1" customWidth="1"/>
    <col min="2" max="2" width="10.88671875" style="3" customWidth="1"/>
    <col min="3" max="3" width="12.6640625" style="1" customWidth="1"/>
    <col min="4" max="4" width="12.5546875" style="1" customWidth="1"/>
    <col min="5" max="7" width="12" style="1" customWidth="1"/>
    <col min="8" max="14" width="9.109375" style="1"/>
    <col min="15" max="15" width="12.33203125" style="1" customWidth="1"/>
    <col min="16" max="16384" width="9.109375" style="1"/>
  </cols>
  <sheetData>
    <row r="1" spans="1:16">
      <c r="A1" s="26" t="s">
        <v>0</v>
      </c>
      <c r="B1" s="26"/>
      <c r="C1" s="26"/>
      <c r="D1" s="26"/>
      <c r="E1" s="26"/>
    </row>
    <row r="2" spans="1:16">
      <c r="A2" s="26" t="s">
        <v>30</v>
      </c>
      <c r="B2" s="26"/>
      <c r="C2" s="26"/>
      <c r="D2" s="26"/>
      <c r="E2" s="26"/>
    </row>
    <row r="3" spans="1:16">
      <c r="A3" s="2"/>
    </row>
    <row r="4" spans="1:16">
      <c r="A4" s="27"/>
      <c r="B4" s="27"/>
      <c r="C4" s="27"/>
      <c r="D4" s="27"/>
      <c r="E4" s="27"/>
    </row>
    <row r="5" spans="1:16" ht="15.75" customHeight="1">
      <c r="A5" s="28" t="s">
        <v>1</v>
      </c>
      <c r="B5" s="28"/>
      <c r="C5" s="28"/>
      <c r="D5" s="28"/>
      <c r="E5" s="28"/>
    </row>
    <row r="6" spans="1:16">
      <c r="A6" s="4"/>
    </row>
    <row r="7" spans="1:16">
      <c r="A7" s="5" t="s">
        <v>2</v>
      </c>
    </row>
    <row r="8" spans="1:16">
      <c r="A8" s="2" t="s">
        <v>28</v>
      </c>
    </row>
    <row r="9" spans="1:16">
      <c r="A9" s="29" t="s">
        <v>3</v>
      </c>
      <c r="B9" s="30" t="s">
        <v>4</v>
      </c>
      <c r="C9" s="29" t="s">
        <v>31</v>
      </c>
      <c r="D9" s="29"/>
      <c r="E9" s="29"/>
      <c r="N9" s="22"/>
      <c r="O9" s="22"/>
      <c r="P9" s="22"/>
    </row>
    <row r="10" spans="1:16" ht="40.799999999999997">
      <c r="A10" s="29"/>
      <c r="B10" s="30"/>
      <c r="C10" s="6" t="s">
        <v>5</v>
      </c>
      <c r="D10" s="6" t="s">
        <v>6</v>
      </c>
      <c r="E10" s="7" t="s">
        <v>7</v>
      </c>
      <c r="N10" s="22"/>
      <c r="O10" s="23"/>
      <c r="P10" s="22"/>
    </row>
    <row r="11" spans="1:16">
      <c r="A11" s="8" t="s">
        <v>8</v>
      </c>
      <c r="B11" s="9" t="s">
        <v>9</v>
      </c>
      <c r="C11" s="25">
        <v>272</v>
      </c>
      <c r="D11" s="25">
        <v>272</v>
      </c>
      <c r="E11" s="10">
        <v>272</v>
      </c>
      <c r="N11" s="22"/>
      <c r="O11" s="23"/>
      <c r="P11" s="22"/>
    </row>
    <row r="12" spans="1:16">
      <c r="A12" s="11" t="s">
        <v>10</v>
      </c>
      <c r="B12" s="9" t="s">
        <v>11</v>
      </c>
      <c r="C12" s="12">
        <f t="shared" ref="C12:D12" si="0">+C13/C11</f>
        <v>4186.3830882352941</v>
      </c>
      <c r="D12" s="12">
        <f t="shared" si="0"/>
        <v>1145.0415441176472</v>
      </c>
      <c r="E12" s="12">
        <f>+E13/E11</f>
        <v>1145.0415441176472</v>
      </c>
      <c r="N12" s="22"/>
      <c r="O12" s="23"/>
      <c r="P12" s="22"/>
    </row>
    <row r="13" spans="1:16">
      <c r="A13" s="8" t="s">
        <v>12</v>
      </c>
      <c r="B13" s="9" t="s">
        <v>11</v>
      </c>
      <c r="C13" s="13">
        <f t="shared" ref="C13:D13" si="1">SUM(C15+C29+C30+C31+C32+C33)</f>
        <v>1138696.2</v>
      </c>
      <c r="D13" s="13">
        <f t="shared" si="1"/>
        <v>311451.30000000005</v>
      </c>
      <c r="E13" s="13">
        <f>SUM(E15+E29+E30+E31+E32+E33)</f>
        <v>311451.30000000005</v>
      </c>
      <c r="N13" s="22"/>
      <c r="O13" s="23"/>
      <c r="P13" s="22"/>
    </row>
    <row r="14" spans="1:16">
      <c r="A14" s="14" t="s">
        <v>13</v>
      </c>
      <c r="B14" s="15"/>
      <c r="C14" s="13"/>
      <c r="D14" s="13"/>
      <c r="E14" s="13"/>
      <c r="N14" s="22"/>
      <c r="O14" s="23"/>
      <c r="P14" s="22"/>
    </row>
    <row r="15" spans="1:16" ht="23.4">
      <c r="A15" s="8" t="s">
        <v>14</v>
      </c>
      <c r="B15" s="9" t="s">
        <v>11</v>
      </c>
      <c r="C15" s="13">
        <f t="shared" ref="C15" si="2">SUM(C17+C20+C26)</f>
        <v>1018605</v>
      </c>
      <c r="D15" s="13">
        <f>SUM(D17+D20+D26+D23)</f>
        <v>281428.5</v>
      </c>
      <c r="E15" s="13">
        <f>SUM(E17+E20+E23+E26)</f>
        <v>281428.5</v>
      </c>
      <c r="N15" s="22"/>
      <c r="O15" s="24"/>
      <c r="P15" s="22"/>
    </row>
    <row r="16" spans="1:16">
      <c r="A16" s="14" t="s">
        <v>15</v>
      </c>
      <c r="B16" s="15"/>
      <c r="C16" s="13"/>
      <c r="D16" s="13"/>
      <c r="E16" s="13"/>
      <c r="N16" s="22"/>
      <c r="O16" s="23"/>
      <c r="P16" s="22"/>
    </row>
    <row r="17" spans="1:16" ht="23.4">
      <c r="A17" s="19" t="s">
        <v>29</v>
      </c>
      <c r="B17" s="9" t="s">
        <v>11</v>
      </c>
      <c r="C17" s="13">
        <f>SUM(+E17)/3*12</f>
        <v>130851</v>
      </c>
      <c r="D17" s="13">
        <f>SUM(E17)</f>
        <v>32712.75</v>
      </c>
      <c r="E17" s="17">
        <f>(4361.7*1.25)*6</f>
        <v>32712.75</v>
      </c>
      <c r="N17" s="22"/>
      <c r="O17" s="23"/>
      <c r="P17" s="22"/>
    </row>
    <row r="18" spans="1:16">
      <c r="A18" s="11" t="s">
        <v>16</v>
      </c>
      <c r="B18" s="18" t="s">
        <v>17</v>
      </c>
      <c r="C18" s="13">
        <f>+E18</f>
        <v>6</v>
      </c>
      <c r="D18" s="13">
        <f t="shared" ref="D18:D33" si="3">SUM(E18)</f>
        <v>6</v>
      </c>
      <c r="E18" s="16">
        <v>6</v>
      </c>
      <c r="N18" s="22"/>
      <c r="O18" s="23"/>
      <c r="P18" s="22"/>
    </row>
    <row r="19" spans="1:16" ht="21.9" customHeight="1">
      <c r="A19" s="11" t="s">
        <v>18</v>
      </c>
      <c r="B19" s="9" t="s">
        <v>19</v>
      </c>
      <c r="C19" s="13">
        <f>SUM(+E19)/3*12</f>
        <v>21808.5</v>
      </c>
      <c r="D19" s="13">
        <f t="shared" si="3"/>
        <v>5452.125</v>
      </c>
      <c r="E19" s="13">
        <f>+E17/E18</f>
        <v>5452.125</v>
      </c>
      <c r="N19" s="22"/>
      <c r="O19" s="23"/>
      <c r="P19" s="22"/>
    </row>
    <row r="20" spans="1:16">
      <c r="A20" s="19" t="s">
        <v>20</v>
      </c>
      <c r="B20" s="9" t="s">
        <v>11</v>
      </c>
      <c r="C20" s="13">
        <f>SUM(+E20)/3*12</f>
        <v>849636</v>
      </c>
      <c r="D20" s="13">
        <f>SUM(E20)</f>
        <v>212409</v>
      </c>
      <c r="E20" s="16">
        <f>(28321.2*1.25)*6</f>
        <v>212409</v>
      </c>
      <c r="N20" s="22"/>
      <c r="O20" s="23"/>
      <c r="P20" s="22"/>
    </row>
    <row r="21" spans="1:16">
      <c r="A21" s="11" t="s">
        <v>16</v>
      </c>
      <c r="B21" s="18" t="s">
        <v>17</v>
      </c>
      <c r="C21" s="13">
        <f>+E21</f>
        <v>37</v>
      </c>
      <c r="D21" s="13">
        <f t="shared" ref="D21" si="4">SUM(E21)</f>
        <v>37</v>
      </c>
      <c r="E21" s="16">
        <v>37</v>
      </c>
      <c r="N21" s="22"/>
      <c r="O21" s="23"/>
      <c r="P21" s="22"/>
    </row>
    <row r="22" spans="1:16" ht="21.9" customHeight="1">
      <c r="A22" s="11" t="s">
        <v>18</v>
      </c>
      <c r="B22" s="9" t="s">
        <v>19</v>
      </c>
      <c r="C22" s="13">
        <f>SUM(+E22)/3*12</f>
        <v>22963.135135135137</v>
      </c>
      <c r="D22" s="13">
        <f t="shared" si="3"/>
        <v>5740.7837837837842</v>
      </c>
      <c r="E22" s="13">
        <f>+E20/E21</f>
        <v>5740.7837837837842</v>
      </c>
      <c r="N22" s="22"/>
      <c r="O22" s="23"/>
      <c r="P22" s="22"/>
    </row>
    <row r="23" spans="1:16" ht="38.4">
      <c r="A23" s="21" t="s">
        <v>21</v>
      </c>
      <c r="B23" s="9" t="s">
        <v>11</v>
      </c>
      <c r="C23" s="13">
        <f>SUM(+E23)/3*12</f>
        <v>107109</v>
      </c>
      <c r="D23" s="13">
        <f>SUM(E23)</f>
        <v>26777.25</v>
      </c>
      <c r="E23" s="16">
        <f>(3570.3*1.25)*6</f>
        <v>26777.25</v>
      </c>
      <c r="N23" s="22"/>
      <c r="O23" s="23"/>
      <c r="P23" s="22"/>
    </row>
    <row r="24" spans="1:16">
      <c r="A24" s="11" t="s">
        <v>16</v>
      </c>
      <c r="B24" s="18" t="s">
        <v>17</v>
      </c>
      <c r="C24" s="13">
        <f>+E24</f>
        <v>7</v>
      </c>
      <c r="D24" s="13">
        <f t="shared" ref="D24" si="5">SUM(E24)</f>
        <v>7</v>
      </c>
      <c r="E24" s="16">
        <v>7</v>
      </c>
      <c r="N24" s="22"/>
      <c r="O24" s="23"/>
      <c r="P24" s="22"/>
    </row>
    <row r="25" spans="1:16" ht="21.9" customHeight="1">
      <c r="A25" s="11" t="s">
        <v>18</v>
      </c>
      <c r="B25" s="9" t="s">
        <v>19</v>
      </c>
      <c r="C25" s="13">
        <f>SUM(+E25)/3*12</f>
        <v>15301.285714285714</v>
      </c>
      <c r="D25" s="13">
        <f t="shared" si="3"/>
        <v>3825.3214285714284</v>
      </c>
      <c r="E25" s="13">
        <f>+E23/E24</f>
        <v>3825.3214285714284</v>
      </c>
      <c r="N25" s="22"/>
      <c r="O25" s="23"/>
      <c r="P25" s="22"/>
    </row>
    <row r="26" spans="1:16">
      <c r="A26" s="19" t="s">
        <v>22</v>
      </c>
      <c r="B26" s="9" t="s">
        <v>11</v>
      </c>
      <c r="C26" s="13">
        <f>SUM(+E26)/3*12</f>
        <v>38118</v>
      </c>
      <c r="D26" s="13">
        <f>SUM(E26)</f>
        <v>9529.5</v>
      </c>
      <c r="E26" s="16">
        <f>(1270.6*1.25)*6</f>
        <v>9529.5</v>
      </c>
      <c r="N26" s="22"/>
      <c r="O26" s="23"/>
      <c r="P26" s="22"/>
    </row>
    <row r="27" spans="1:16">
      <c r="A27" s="11" t="s">
        <v>16</v>
      </c>
      <c r="B27" s="18" t="s">
        <v>17</v>
      </c>
      <c r="C27" s="13">
        <f>+E27</f>
        <v>35</v>
      </c>
      <c r="D27" s="13">
        <f t="shared" ref="D27" si="6">SUM(E27)</f>
        <v>35</v>
      </c>
      <c r="E27" s="16">
        <v>35</v>
      </c>
      <c r="N27" s="22"/>
      <c r="O27" s="22"/>
      <c r="P27" s="22"/>
    </row>
    <row r="28" spans="1:16" ht="21.9" customHeight="1">
      <c r="A28" s="11" t="s">
        <v>18</v>
      </c>
      <c r="B28" s="9" t="s">
        <v>19</v>
      </c>
      <c r="C28" s="13">
        <f>SUM(+E28)/3*12</f>
        <v>1089.0857142857142</v>
      </c>
      <c r="D28" s="13">
        <f t="shared" si="3"/>
        <v>272.27142857142854</v>
      </c>
      <c r="E28" s="13">
        <f>+E26/E27</f>
        <v>272.27142857142854</v>
      </c>
      <c r="N28" s="22"/>
      <c r="O28" s="22"/>
      <c r="P28" s="22"/>
    </row>
    <row r="29" spans="1:16">
      <c r="A29" s="8" t="s">
        <v>23</v>
      </c>
      <c r="B29" s="9" t="s">
        <v>11</v>
      </c>
      <c r="C29" s="13">
        <f>SUM(+E29)/3*12</f>
        <v>8217.5999999999985</v>
      </c>
      <c r="D29" s="13">
        <f>SUM(E29)</f>
        <v>2054.3999999999996</v>
      </c>
      <c r="E29" s="19">
        <f>684.8*3</f>
        <v>2054.3999999999996</v>
      </c>
      <c r="N29" s="22"/>
      <c r="O29" s="22"/>
      <c r="P29" s="22"/>
    </row>
    <row r="30" spans="1:16" ht="36.6">
      <c r="A30" s="20" t="s">
        <v>24</v>
      </c>
      <c r="B30" s="9" t="s">
        <v>11</v>
      </c>
      <c r="C30" s="13">
        <f>SUM(+E30)/3*12</f>
        <v>97305.600000000006</v>
      </c>
      <c r="D30" s="13">
        <f t="shared" si="3"/>
        <v>24326.400000000001</v>
      </c>
      <c r="E30" s="10">
        <v>24326.400000000001</v>
      </c>
      <c r="N30" s="22"/>
      <c r="O30" s="22"/>
      <c r="P30" s="22"/>
    </row>
    <row r="31" spans="1:16">
      <c r="A31" s="20" t="s">
        <v>25</v>
      </c>
      <c r="B31" s="9" t="s">
        <v>11</v>
      </c>
      <c r="C31" s="13">
        <f>SUM(+E31)/3*12</f>
        <v>0</v>
      </c>
      <c r="D31" s="13">
        <f t="shared" si="3"/>
        <v>0</v>
      </c>
      <c r="E31" s="10">
        <v>0</v>
      </c>
      <c r="N31" s="22"/>
      <c r="O31" s="22"/>
      <c r="P31" s="22"/>
    </row>
    <row r="32" spans="1:16" ht="36.6">
      <c r="A32" s="20" t="s">
        <v>26</v>
      </c>
      <c r="B32" s="9" t="s">
        <v>11</v>
      </c>
      <c r="C32" s="13">
        <f>SUM(+E32)/3*12</f>
        <v>0</v>
      </c>
      <c r="D32" s="19">
        <f t="shared" si="3"/>
        <v>0</v>
      </c>
      <c r="E32" s="16">
        <v>0</v>
      </c>
    </row>
    <row r="33" spans="1:5" ht="36.6">
      <c r="A33" s="20" t="s">
        <v>27</v>
      </c>
      <c r="B33" s="9" t="s">
        <v>11</v>
      </c>
      <c r="C33" s="13">
        <f>SUM(+E33)/3*12</f>
        <v>14568</v>
      </c>
      <c r="D33" s="19">
        <f t="shared" si="3"/>
        <v>3642</v>
      </c>
      <c r="E33" s="10">
        <v>3642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2022-10-20T03:16:46Z</dcterms:modified>
</cp:coreProperties>
</file>